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Risto\JHY\JHY syyskokous\"/>
    </mc:Choice>
  </mc:AlternateContent>
  <xr:revisionPtr revIDLastSave="0" documentId="8_{AE15BC2A-D145-4750-B50C-EA98A5FB01FB}" xr6:coauthVersionLast="44" xr6:coauthVersionMax="44" xr10:uidLastSave="{00000000-0000-0000-0000-000000000000}"/>
  <bookViews>
    <workbookView xWindow="11640" yWindow="210" windowWidth="15210" windowHeight="13935" xr2:uid="{00000000-000D-0000-FFFF-FFFF00000000}"/>
  </bookViews>
  <sheets>
    <sheet name="esitetty hallitukselle" sheetId="1" r:id="rId1"/>
    <sheet name="Taul3" sheetId="3" r:id="rId2"/>
  </sheets>
  <definedNames>
    <definedName name="_xlnm.Print_Area" localSheetId="0">'esitetty hallitukselle'!$A$1:$M$104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51" i="1" l="1"/>
  <c r="G39" i="1"/>
  <c r="G17" i="1"/>
  <c r="F11" i="1" l="1"/>
  <c r="F10" i="1"/>
  <c r="E9" i="1" l="1"/>
  <c r="F9" i="1" s="1"/>
  <c r="E8" i="1"/>
  <c r="F8" i="1" s="1"/>
  <c r="F12" i="1"/>
  <c r="F36" i="1" l="1"/>
  <c r="F91" i="1" l="1"/>
  <c r="G94" i="1" s="1"/>
  <c r="G89" i="1"/>
  <c r="F82" i="1"/>
  <c r="F81" i="1"/>
  <c r="F80" i="1"/>
  <c r="G72" i="1"/>
  <c r="G67" i="1"/>
  <c r="G61" i="1"/>
  <c r="G57" i="1"/>
  <c r="F45" i="1"/>
  <c r="F35" i="1"/>
  <c r="F24" i="1"/>
  <c r="G31" i="1" s="1"/>
  <c r="G6" i="1"/>
  <c r="G18" i="1" l="1"/>
  <c r="G52" i="1"/>
  <c r="G75" i="1" s="1"/>
  <c r="G73" i="1"/>
  <c r="G95" i="1"/>
  <c r="G83" i="1"/>
  <c r="G62" i="1"/>
  <c r="G97" i="1" l="1"/>
  <c r="G99" i="1" l="1"/>
  <c r="G103" i="1" s="1"/>
</calcChain>
</file>

<file path=xl/sharedStrings.xml><?xml version="1.0" encoding="utf-8"?>
<sst xmlns="http://schemas.openxmlformats.org/spreadsheetml/2006/main" count="127" uniqueCount="89">
  <si>
    <t>VARSINAINEN TOIMINTA</t>
  </si>
  <si>
    <t>Tuotot</t>
  </si>
  <si>
    <t>Tuotot yhteensä</t>
  </si>
  <si>
    <t>Kulut</t>
  </si>
  <si>
    <t>Palkat ja palkkiot</t>
  </si>
  <si>
    <t>Muut henkilösivukulut</t>
  </si>
  <si>
    <t>Taloudenhoitokulut</t>
  </si>
  <si>
    <t>Lehden muut kulut</t>
  </si>
  <si>
    <t>Kulut yhteensä</t>
  </si>
  <si>
    <t>Toiminnanalan kate</t>
  </si>
  <si>
    <t>Toiminnanala B</t>
  </si>
  <si>
    <t>Muut kulut</t>
  </si>
  <si>
    <t>Toiminnanala C</t>
  </si>
  <si>
    <t>Jätehuoltopäivät osallistumismaksut</t>
  </si>
  <si>
    <t>Matkakulut</t>
  </si>
  <si>
    <t>Muut jätehuoltopäivien kulut</t>
  </si>
  <si>
    <t>Toiminnanala D</t>
  </si>
  <si>
    <t>Henkilöjäsenmaksut</t>
  </si>
  <si>
    <t>Yhteisöjäsenmaksut</t>
  </si>
  <si>
    <t>Tuotto-/kulujäämä</t>
  </si>
  <si>
    <t>Sijoitustoiminta</t>
  </si>
  <si>
    <t>Sijoitusten myyntivoitot</t>
  </si>
  <si>
    <t>Korkotuotot</t>
  </si>
  <si>
    <t>Muut tuotot</t>
  </si>
  <si>
    <t>Omaisuuden hoitokulut</t>
  </si>
  <si>
    <t>Sijoitustoiminnan muut kulut</t>
  </si>
  <si>
    <t>Sijoitustoiminnan kate</t>
  </si>
  <si>
    <t>Tilikauden tulos</t>
  </si>
  <si>
    <t>Siirrot rahastoihin/rahastoista</t>
  </si>
  <si>
    <t>Vapaehtoisten varausten lisäys tai vähennys</t>
  </si>
  <si>
    <t>TILIKAUDEN YLI-/ALIJÄÄMÄ</t>
  </si>
  <si>
    <t>(LEHTI JA MUU TIEDOTTAMINEN)</t>
  </si>
  <si>
    <t>Osallistumismaksut</t>
  </si>
  <si>
    <t>Sponsorointitulot</t>
  </si>
  <si>
    <t>Jäsentilaisuuksien kulut</t>
  </si>
  <si>
    <t>Toiminnanala E</t>
  </si>
  <si>
    <t>Aluetoiminnan tuotot</t>
  </si>
  <si>
    <t>Aluetoiminnan palkat ja palkkiot</t>
  </si>
  <si>
    <t>Muut aluetoiminnan kulut</t>
  </si>
  <si>
    <t>Toiminnan kate</t>
  </si>
  <si>
    <t>Lehden painatus- ja postituskulut</t>
  </si>
  <si>
    <t>Hallituksen kokousten kulut</t>
  </si>
  <si>
    <t>Matka- ja majoituskulut</t>
  </si>
  <si>
    <t>Opiskelijajäsenmaksut</t>
  </si>
  <si>
    <t>Toimeksiantopalkkiot</t>
  </si>
  <si>
    <t>Varainhankinta ja Sijoitustoiminta yhteensä</t>
  </si>
  <si>
    <t xml:space="preserve">kpl </t>
  </si>
  <si>
    <t>a</t>
  </si>
  <si>
    <t>Lounaat ja illalliset</t>
  </si>
  <si>
    <t>Majoitus</t>
  </si>
  <si>
    <t>Esitteet ja mainokset</t>
  </si>
  <si>
    <t>Sijoitusten myyntitappiot</t>
  </si>
  <si>
    <t>Jätehuoltopäivät sponsori- ja mainostulot</t>
  </si>
  <si>
    <t>Jaetut apurahat</t>
  </si>
  <si>
    <t>Toiminnanala A</t>
  </si>
  <si>
    <t>Jätehuoltopäivien majoitusvälitys</t>
  </si>
  <si>
    <t>Jätehuoltopäivien näyttelytulot</t>
  </si>
  <si>
    <t>Tilintarkastus</t>
  </si>
  <si>
    <t>JÄTEHUOLTOPÄIVÄT</t>
  </si>
  <si>
    <t>HALLINTO</t>
  </si>
  <si>
    <t>LEHTI JA MUU TIEDOTTAMINEN</t>
  </si>
  <si>
    <t>OPINTOMATKAT</t>
  </si>
  <si>
    <t>ALUETOIMINTA</t>
  </si>
  <si>
    <t>Tiedottamisen tuotot  (Mainostulot juhlanumerossa)</t>
  </si>
  <si>
    <t>Luennoitsijoiden matkustuskulut</t>
  </si>
  <si>
    <t xml:space="preserve"> </t>
  </si>
  <si>
    <t>VAROJEN HANKINTA</t>
  </si>
  <si>
    <t>Jäsenmaksut</t>
  </si>
  <si>
    <t>Vuoden tulos ennen varausten muutosta</t>
  </si>
  <si>
    <t>Näyttelytoiminnan menot</t>
  </si>
  <si>
    <t>Ostetut palvelut kongressinjärjestäjätä</t>
  </si>
  <si>
    <t>Ostetut palveut kokoustilaan</t>
  </si>
  <si>
    <t>TOIMINNAN KATE YHTEENSÄ</t>
  </si>
  <si>
    <t>(JÄTEHUOLTOPÄIVÄT)</t>
  </si>
  <si>
    <t>(ALUETOIMINTA)</t>
  </si>
  <si>
    <t>(VARAINHANKINTA)</t>
  </si>
  <si>
    <t>(HALLINTO)</t>
  </si>
  <si>
    <t>(OPINTOMATKAT)</t>
  </si>
  <si>
    <t>Tilinpäätös 2018</t>
  </si>
  <si>
    <t>Talousarvio vuodelle 2020</t>
  </si>
  <si>
    <t>Talousarvio 2019</t>
  </si>
  <si>
    <t>Arkiviestinnän toteutus</t>
  </si>
  <si>
    <t>Muut tiedotuksen kustannukset</t>
  </si>
  <si>
    <t>Lehden tuottaminen</t>
  </si>
  <si>
    <t>Lehden taitto</t>
  </si>
  <si>
    <t>Muut viestinnän palvelut</t>
  </si>
  <si>
    <t>Verkkosivujen konseptointityö</t>
  </si>
  <si>
    <t>Jäsenmaksut (ISWA)</t>
  </si>
  <si>
    <t>Verkkosivujen tekninen toteutus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</si>
</sst>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0.0"/>
  </numFmts>
  <fonts count="7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i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44" fontId="4" fillId="0" borderId="0" applyFont="0" applyFill="0" applyBorder="0" applyAlignment="0" applyProtection="0"/>
  </cellStyleXfs>
  <cellXfs count="41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64" fontId="3" fillId="0" borderId="0" xfId="0" applyNumberFormat="1" applyFont="1"/>
    <xf numFmtId="164" fontId="2" fillId="0" borderId="0" xfId="0" applyNumberFormat="1" applyFont="1"/>
    <xf numFmtId="164" fontId="2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/>
    </xf>
    <xf numFmtId="4" fontId="0" fillId="0" borderId="1" xfId="0" applyNumberFormat="1" applyBorder="1"/>
    <xf numFmtId="0" fontId="4" fillId="0" borderId="0" xfId="0" applyFont="1"/>
    <xf numFmtId="4" fontId="0" fillId="0" borderId="0" xfId="0" applyNumberFormat="1" applyBorder="1"/>
    <xf numFmtId="0" fontId="0" fillId="0" borderId="0" xfId="0" applyAlignment="1"/>
    <xf numFmtId="0" fontId="6" fillId="0" borderId="0" xfId="0" applyFont="1"/>
    <xf numFmtId="4" fontId="1" fillId="0" borderId="0" xfId="0" applyNumberFormat="1" applyFont="1"/>
    <xf numFmtId="4" fontId="1" fillId="2" borderId="0" xfId="0" applyNumberFormat="1" applyFont="1" applyFill="1"/>
    <xf numFmtId="4" fontId="0" fillId="0" borderId="0" xfId="0" applyNumberFormat="1"/>
    <xf numFmtId="4" fontId="0" fillId="2" borderId="0" xfId="0" applyNumberFormat="1" applyFill="1"/>
    <xf numFmtId="4" fontId="0" fillId="2" borderId="0" xfId="0" applyNumberFormat="1" applyFill="1" applyBorder="1"/>
    <xf numFmtId="4" fontId="1" fillId="0" borderId="0" xfId="0" applyNumberFormat="1" applyFont="1" applyBorder="1"/>
    <xf numFmtId="4" fontId="0" fillId="0" borderId="0" xfId="0" applyNumberFormat="1" applyFill="1" applyBorder="1"/>
    <xf numFmtId="4" fontId="4" fillId="0" borderId="0" xfId="0" applyNumberFormat="1" applyFont="1"/>
    <xf numFmtId="4" fontId="5" fillId="0" borderId="0" xfId="0" applyNumberFormat="1" applyFont="1" applyBorder="1"/>
    <xf numFmtId="4" fontId="4" fillId="0" borderId="1" xfId="0" applyNumberFormat="1" applyFont="1" applyBorder="1"/>
    <xf numFmtId="4" fontId="0" fillId="0" borderId="0" xfId="0" applyNumberFormat="1" applyFill="1"/>
    <xf numFmtId="4" fontId="0" fillId="0" borderId="1" xfId="0" applyNumberFormat="1" applyFill="1" applyBorder="1"/>
    <xf numFmtId="4" fontId="1" fillId="0" borderId="0" xfId="0" applyNumberFormat="1" applyFont="1" applyFill="1"/>
    <xf numFmtId="4" fontId="4" fillId="0" borderId="0" xfId="1" applyNumberFormat="1" applyBorder="1"/>
    <xf numFmtId="4" fontId="1" fillId="0" borderId="0" xfId="1" applyNumberFormat="1" applyFont="1" applyBorder="1"/>
    <xf numFmtId="4" fontId="4" fillId="0" borderId="0" xfId="1" applyNumberFormat="1" applyBorder="1"/>
    <xf numFmtId="4" fontId="4" fillId="0" borderId="1" xfId="1" applyNumberFormat="1" applyBorder="1"/>
    <xf numFmtId="4" fontId="4" fillId="0" borderId="0" xfId="0" applyNumberFormat="1" applyFont="1" applyBorder="1"/>
    <xf numFmtId="4" fontId="1" fillId="3" borderId="0" xfId="0" applyNumberFormat="1" applyFont="1" applyFill="1"/>
    <xf numFmtId="4" fontId="0" fillId="3" borderId="0" xfId="0" applyNumberFormat="1" applyFill="1"/>
    <xf numFmtId="4" fontId="0" fillId="3" borderId="0" xfId="0" applyNumberFormat="1" applyFill="1" applyBorder="1"/>
    <xf numFmtId="4" fontId="4" fillId="3" borderId="0" xfId="0" applyNumberFormat="1" applyFont="1" applyFill="1"/>
    <xf numFmtId="2" fontId="2" fillId="4" borderId="0" xfId="0" applyNumberFormat="1" applyFont="1" applyFill="1" applyAlignment="1">
      <alignment horizontal="center"/>
    </xf>
    <xf numFmtId="1" fontId="2" fillId="4" borderId="0" xfId="0" applyNumberFormat="1" applyFont="1" applyFill="1" applyAlignment="1">
      <alignment horizontal="center"/>
    </xf>
    <xf numFmtId="0" fontId="4" fillId="5" borderId="0" xfId="0" applyFont="1" applyFill="1"/>
    <xf numFmtId="4" fontId="0" fillId="5" borderId="0" xfId="0" applyNumberFormat="1" applyFill="1"/>
  </cellXfs>
  <cellStyles count="3">
    <cellStyle name="Euro" xfId="2" xr:uid="{00000000-0005-0000-0000-000000000000}"/>
    <cellStyle name="Normaali" xfId="0" builtinId="0"/>
    <cellStyle name="Normaali 2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09"/>
  <sheetViews>
    <sheetView tabSelected="1" view="pageBreakPreview" topLeftCell="A16" zoomScaleNormal="100" zoomScaleSheetLayoutView="100" zoomScalePageLayoutView="103" workbookViewId="0">
      <selection activeCell="F42" sqref="F42"/>
    </sheetView>
  </sheetViews>
  <sheetFormatPr defaultRowHeight="12.75" x14ac:dyDescent="0.2"/>
  <cols>
    <col min="1" max="1" width="0.42578125" customWidth="1"/>
    <col min="2" max="2" width="9.140625" hidden="1" customWidth="1"/>
    <col min="3" max="3" width="28.42578125" customWidth="1"/>
    <col min="4" max="4" width="5.42578125" customWidth="1"/>
    <col min="5" max="5" width="5.85546875" style="5" customWidth="1"/>
    <col min="6" max="6" width="11" style="17" customWidth="1"/>
    <col min="7" max="7" width="16.5703125" style="17" customWidth="1"/>
    <col min="8" max="8" width="3.5703125" style="34" customWidth="1"/>
    <col min="9" max="9" width="12" style="17" customWidth="1"/>
    <col min="10" max="10" width="15.85546875" style="17" customWidth="1"/>
    <col min="11" max="11" width="3.42578125" style="18" customWidth="1"/>
    <col min="12" max="12" width="11.85546875" style="25" customWidth="1"/>
    <col min="13" max="13" width="18.85546875" style="25" customWidth="1"/>
    <col min="14" max="14" width="2.42578125" style="18" customWidth="1"/>
    <col min="15" max="15" width="7.28515625" customWidth="1"/>
    <col min="16" max="16" width="11.42578125" customWidth="1"/>
    <col min="17" max="17" width="11.28515625" customWidth="1"/>
  </cols>
  <sheetData>
    <row r="1" spans="1:14" x14ac:dyDescent="0.2">
      <c r="D1" s="1" t="s">
        <v>79</v>
      </c>
      <c r="E1" s="4"/>
      <c r="F1" s="15"/>
      <c r="G1" s="15"/>
      <c r="H1" s="33"/>
      <c r="I1" s="15" t="s">
        <v>80</v>
      </c>
      <c r="J1" s="15"/>
      <c r="K1" s="16"/>
      <c r="L1" s="15" t="s">
        <v>78</v>
      </c>
      <c r="M1" s="15"/>
      <c r="N1" s="16"/>
    </row>
    <row r="2" spans="1:14" x14ac:dyDescent="0.2">
      <c r="A2" s="1" t="s">
        <v>0</v>
      </c>
      <c r="L2" s="17"/>
      <c r="M2" s="17"/>
    </row>
    <row r="3" spans="1:14" s="1" customFormat="1" x14ac:dyDescent="0.2">
      <c r="A3" s="1" t="s">
        <v>54</v>
      </c>
      <c r="C3" s="1" t="s">
        <v>60</v>
      </c>
      <c r="E3" s="4"/>
      <c r="F3" s="15"/>
      <c r="G3" s="15"/>
      <c r="H3" s="33"/>
      <c r="I3" s="15"/>
      <c r="J3" s="15"/>
      <c r="K3" s="16"/>
      <c r="L3" s="15" t="s">
        <v>31</v>
      </c>
      <c r="M3" s="15"/>
      <c r="N3" s="16"/>
    </row>
    <row r="4" spans="1:14" x14ac:dyDescent="0.2">
      <c r="A4" t="s">
        <v>1</v>
      </c>
      <c r="C4" s="14" t="s">
        <v>1</v>
      </c>
      <c r="L4" s="17"/>
      <c r="M4" s="17"/>
    </row>
    <row r="5" spans="1:14" x14ac:dyDescent="0.2">
      <c r="B5">
        <v>311</v>
      </c>
      <c r="C5" t="s">
        <v>63</v>
      </c>
      <c r="F5" s="10">
        <v>0</v>
      </c>
      <c r="I5" s="10">
        <v>0</v>
      </c>
      <c r="L5" s="10">
        <v>0</v>
      </c>
      <c r="M5" s="17"/>
    </row>
    <row r="6" spans="1:14" x14ac:dyDescent="0.2">
      <c r="B6" t="s">
        <v>2</v>
      </c>
      <c r="G6" s="17">
        <f>+F5</f>
        <v>0</v>
      </c>
      <c r="J6" s="17">
        <v>0</v>
      </c>
      <c r="L6" s="17"/>
      <c r="M6" s="17">
        <v>0</v>
      </c>
    </row>
    <row r="7" spans="1:14" x14ac:dyDescent="0.2">
      <c r="A7" t="s">
        <v>3</v>
      </c>
      <c r="C7" s="14" t="s">
        <v>3</v>
      </c>
      <c r="D7" s="2" t="s">
        <v>46</v>
      </c>
      <c r="E7" s="6" t="s">
        <v>47</v>
      </c>
      <c r="L7" s="17"/>
      <c r="M7" s="17"/>
    </row>
    <row r="8" spans="1:14" x14ac:dyDescent="0.2">
      <c r="B8">
        <v>314</v>
      </c>
      <c r="C8" t="s">
        <v>83</v>
      </c>
      <c r="D8" s="2">
        <v>3</v>
      </c>
      <c r="E8" s="8">
        <f>1.24*(2500+500+700)</f>
        <v>4588</v>
      </c>
      <c r="F8" s="17">
        <f>-D8*E8</f>
        <v>-13764</v>
      </c>
      <c r="I8" s="17">
        <v>-7272.6</v>
      </c>
      <c r="L8" s="17">
        <v>-11043.67</v>
      </c>
      <c r="M8" s="17"/>
    </row>
    <row r="9" spans="1:14" x14ac:dyDescent="0.2">
      <c r="C9" t="s">
        <v>84</v>
      </c>
      <c r="D9" s="2">
        <v>3</v>
      </c>
      <c r="E9" s="8">
        <f>1.24*1300</f>
        <v>1612</v>
      </c>
      <c r="F9" s="17">
        <f>-D9*E9</f>
        <v>-4836</v>
      </c>
      <c r="L9" s="17"/>
      <c r="M9" s="17"/>
    </row>
    <row r="10" spans="1:14" x14ac:dyDescent="0.2">
      <c r="B10">
        <v>315</v>
      </c>
      <c r="C10" t="s">
        <v>40</v>
      </c>
      <c r="D10" s="2">
        <v>3</v>
      </c>
      <c r="E10" s="8">
        <v>1338</v>
      </c>
      <c r="F10" s="17">
        <f>-D10*E10</f>
        <v>-4014</v>
      </c>
      <c r="I10" s="17">
        <v>-4014</v>
      </c>
      <c r="L10" s="17">
        <v>-4076.19</v>
      </c>
      <c r="M10" s="17"/>
    </row>
    <row r="11" spans="1:14" x14ac:dyDescent="0.2">
      <c r="B11">
        <v>316</v>
      </c>
      <c r="C11" t="s">
        <v>7</v>
      </c>
      <c r="D11" s="2">
        <v>3</v>
      </c>
      <c r="E11" s="8">
        <v>200</v>
      </c>
      <c r="F11" s="17">
        <f>-D11*E11</f>
        <v>-600</v>
      </c>
      <c r="I11" s="17">
        <v>-1468</v>
      </c>
      <c r="L11" s="17">
        <v>-2100</v>
      </c>
      <c r="M11" s="17"/>
    </row>
    <row r="12" spans="1:14" x14ac:dyDescent="0.2">
      <c r="C12" t="s">
        <v>81</v>
      </c>
      <c r="D12" s="2">
        <v>12</v>
      </c>
      <c r="E12" s="8">
        <v>1339.2</v>
      </c>
      <c r="F12" s="17">
        <f>-D12*E12</f>
        <v>-16070.400000000001</v>
      </c>
      <c r="L12" s="17"/>
      <c r="M12" s="17"/>
    </row>
    <row r="13" spans="1:14" x14ac:dyDescent="0.2">
      <c r="C13" t="s">
        <v>85</v>
      </c>
      <c r="D13" s="2"/>
      <c r="E13" s="8"/>
      <c r="F13" s="17">
        <v>-900</v>
      </c>
      <c r="L13" s="17"/>
      <c r="M13" s="17"/>
    </row>
    <row r="14" spans="1:14" x14ac:dyDescent="0.2">
      <c r="B14">
        <v>317</v>
      </c>
      <c r="C14" s="11" t="s">
        <v>82</v>
      </c>
      <c r="D14" s="2"/>
      <c r="E14" s="8"/>
      <c r="F14" s="17">
        <v>-300</v>
      </c>
      <c r="I14" s="17">
        <v>-27652</v>
      </c>
      <c r="L14" s="17">
        <v>-10685.29</v>
      </c>
      <c r="M14" s="17"/>
    </row>
    <row r="15" spans="1:14" x14ac:dyDescent="0.2">
      <c r="C15" s="39" t="s">
        <v>86</v>
      </c>
      <c r="D15" s="2"/>
      <c r="E15" s="8"/>
      <c r="F15" s="40">
        <v>-8556</v>
      </c>
      <c r="L15" s="17"/>
      <c r="M15" s="17"/>
    </row>
    <row r="16" spans="1:14" x14ac:dyDescent="0.2">
      <c r="C16" s="39" t="s">
        <v>88</v>
      </c>
      <c r="D16" s="2"/>
      <c r="E16" s="8"/>
      <c r="F16" s="40">
        <v>-12000</v>
      </c>
      <c r="L16" s="17"/>
      <c r="M16" s="17"/>
    </row>
    <row r="17" spans="1:14" x14ac:dyDescent="0.2">
      <c r="B17" t="s">
        <v>8</v>
      </c>
      <c r="D17" s="2"/>
      <c r="E17" s="8"/>
      <c r="G17" s="10">
        <f>+SUM(F8:F16)</f>
        <v>-61040.4</v>
      </c>
      <c r="H17" s="35"/>
      <c r="I17" s="12"/>
      <c r="J17" s="10">
        <v>-40406.6</v>
      </c>
      <c r="L17" s="12"/>
      <c r="M17" s="24">
        <v>-27905.15</v>
      </c>
      <c r="N17" s="19"/>
    </row>
    <row r="18" spans="1:14" x14ac:dyDescent="0.2">
      <c r="B18" t="s">
        <v>9</v>
      </c>
      <c r="D18" s="2"/>
      <c r="E18" s="8"/>
      <c r="G18" s="15">
        <f>+G17+G6</f>
        <v>-61040.4</v>
      </c>
      <c r="H18" s="33"/>
      <c r="I18" s="15"/>
      <c r="J18" s="15">
        <v>-40406.6</v>
      </c>
      <c r="L18" s="12"/>
      <c r="M18" s="20">
        <v>-27905.15</v>
      </c>
      <c r="N18" s="16"/>
    </row>
    <row r="19" spans="1:14" s="1" customFormat="1" x14ac:dyDescent="0.2">
      <c r="A19" s="1" t="s">
        <v>10</v>
      </c>
      <c r="C19" s="1" t="s">
        <v>59</v>
      </c>
      <c r="E19" s="9"/>
      <c r="F19" s="15"/>
      <c r="G19" s="15"/>
      <c r="H19" s="33"/>
      <c r="I19" s="15"/>
      <c r="J19" s="15"/>
      <c r="K19" s="16"/>
      <c r="L19" s="22" t="s">
        <v>76</v>
      </c>
      <c r="M19" s="17"/>
      <c r="N19" s="16"/>
    </row>
    <row r="20" spans="1:14" x14ac:dyDescent="0.2">
      <c r="A20" t="s">
        <v>3</v>
      </c>
      <c r="C20" s="14" t="s">
        <v>3</v>
      </c>
      <c r="D20" s="2"/>
      <c r="E20" s="8"/>
      <c r="L20" s="15"/>
      <c r="M20" s="15"/>
    </row>
    <row r="21" spans="1:14" x14ac:dyDescent="0.2">
      <c r="B21">
        <v>321</v>
      </c>
      <c r="C21" t="s">
        <v>4</v>
      </c>
      <c r="D21" s="2"/>
      <c r="E21" s="8"/>
      <c r="F21" s="17">
        <v>-3500</v>
      </c>
      <c r="I21" s="17">
        <v>-2500</v>
      </c>
      <c r="L21" s="17">
        <v>-2670</v>
      </c>
      <c r="M21" s="17"/>
    </row>
    <row r="22" spans="1:14" x14ac:dyDescent="0.2">
      <c r="B22">
        <v>322</v>
      </c>
      <c r="C22" t="s">
        <v>5</v>
      </c>
      <c r="D22" s="2"/>
      <c r="E22" s="8"/>
      <c r="F22" s="17">
        <v>-100</v>
      </c>
      <c r="I22" s="17">
        <v>-100</v>
      </c>
      <c r="L22" s="17">
        <v>-20.36</v>
      </c>
      <c r="M22" s="17"/>
    </row>
    <row r="23" spans="1:14" x14ac:dyDescent="0.2">
      <c r="B23">
        <v>323</v>
      </c>
      <c r="C23" s="11" t="s">
        <v>57</v>
      </c>
      <c r="D23" s="2"/>
      <c r="E23" s="8"/>
      <c r="F23" s="17">
        <v>-800</v>
      </c>
      <c r="I23" s="17">
        <v>-800</v>
      </c>
      <c r="L23" s="17">
        <v>-905.2</v>
      </c>
      <c r="M23" s="17"/>
    </row>
    <row r="24" spans="1:14" x14ac:dyDescent="0.2">
      <c r="B24">
        <v>324</v>
      </c>
      <c r="C24" t="s">
        <v>6</v>
      </c>
      <c r="D24" s="2">
        <v>12</v>
      </c>
      <c r="E24" s="8">
        <v>1000</v>
      </c>
      <c r="F24" s="17">
        <f>-D24*E24</f>
        <v>-12000</v>
      </c>
      <c r="I24" s="17">
        <v>-8160</v>
      </c>
      <c r="L24" s="17">
        <v>-7998</v>
      </c>
      <c r="M24" s="17"/>
    </row>
    <row r="25" spans="1:14" x14ac:dyDescent="0.2">
      <c r="B25">
        <v>325</v>
      </c>
      <c r="C25" t="s">
        <v>41</v>
      </c>
      <c r="D25" s="2"/>
      <c r="E25" s="8"/>
      <c r="F25" s="17">
        <v>-2000</v>
      </c>
      <c r="I25" s="17">
        <v>-2000</v>
      </c>
      <c r="L25" s="17">
        <v>-3260.13</v>
      </c>
      <c r="M25" s="17"/>
    </row>
    <row r="26" spans="1:14" x14ac:dyDescent="0.2">
      <c r="B26">
        <v>326</v>
      </c>
      <c r="C26" t="s">
        <v>14</v>
      </c>
      <c r="D26" s="2"/>
      <c r="E26" s="8"/>
      <c r="F26" s="17">
        <v>-1000</v>
      </c>
      <c r="I26" s="17">
        <v>-1000</v>
      </c>
      <c r="L26" s="17">
        <v>-2440.21</v>
      </c>
      <c r="M26" s="17"/>
    </row>
    <row r="27" spans="1:14" x14ac:dyDescent="0.2">
      <c r="B27">
        <v>327</v>
      </c>
      <c r="C27" t="s">
        <v>87</v>
      </c>
      <c r="D27" s="2"/>
      <c r="E27" s="8"/>
      <c r="F27" s="17">
        <v>0</v>
      </c>
      <c r="I27" s="17">
        <v>-3700</v>
      </c>
      <c r="L27" s="17">
        <v>-3791</v>
      </c>
      <c r="M27" s="17"/>
    </row>
    <row r="28" spans="1:14" x14ac:dyDescent="0.2">
      <c r="B28">
        <v>328</v>
      </c>
      <c r="C28" t="s">
        <v>34</v>
      </c>
      <c r="D28" s="2"/>
      <c r="E28" s="8"/>
      <c r="F28" s="17">
        <v>-900</v>
      </c>
      <c r="I28" s="17">
        <v>-900</v>
      </c>
      <c r="L28" s="17">
        <v>0</v>
      </c>
      <c r="M28" s="17"/>
    </row>
    <row r="29" spans="1:14" x14ac:dyDescent="0.2">
      <c r="B29">
        <v>329</v>
      </c>
      <c r="C29" t="s">
        <v>11</v>
      </c>
      <c r="D29" s="2"/>
      <c r="E29" s="8"/>
      <c r="F29" s="12">
        <v>-3200</v>
      </c>
      <c r="I29" s="17">
        <v>-3200</v>
      </c>
      <c r="L29" s="17">
        <v>-1901.7899999999997</v>
      </c>
      <c r="M29" s="17"/>
    </row>
    <row r="30" spans="1:14" x14ac:dyDescent="0.2">
      <c r="B30">
        <v>330</v>
      </c>
      <c r="C30" t="s">
        <v>53</v>
      </c>
      <c r="D30" s="2"/>
      <c r="E30" s="8"/>
      <c r="F30" s="10">
        <v>-9000</v>
      </c>
      <c r="I30" s="10">
        <v>-9000</v>
      </c>
      <c r="L30" s="10">
        <v>-6623.69</v>
      </c>
      <c r="M30" s="17"/>
    </row>
    <row r="31" spans="1:14" x14ac:dyDescent="0.2">
      <c r="B31">
        <v>320</v>
      </c>
      <c r="D31" s="2"/>
      <c r="E31" s="8"/>
      <c r="G31" s="15">
        <f>+SUM(F21:F30)</f>
        <v>-32500</v>
      </c>
      <c r="H31" s="33"/>
      <c r="I31" s="15"/>
      <c r="J31" s="15">
        <v>-31360</v>
      </c>
      <c r="L31" s="2"/>
      <c r="M31" s="15">
        <v>-29610.38</v>
      </c>
    </row>
    <row r="32" spans="1:14" x14ac:dyDescent="0.2">
      <c r="B32" t="s">
        <v>8</v>
      </c>
      <c r="D32" s="2"/>
      <c r="E32" s="8"/>
      <c r="L32" s="2"/>
      <c r="M32" s="15"/>
      <c r="N32" s="16"/>
    </row>
    <row r="33" spans="1:14" x14ac:dyDescent="0.2">
      <c r="C33" s="1" t="s">
        <v>58</v>
      </c>
      <c r="D33" s="1"/>
      <c r="E33" s="9"/>
      <c r="F33" s="15"/>
      <c r="G33" s="15"/>
      <c r="H33" s="33"/>
      <c r="I33" s="15"/>
      <c r="J33" s="15"/>
      <c r="L33" s="17" t="s">
        <v>73</v>
      </c>
      <c r="M33" s="15"/>
    </row>
    <row r="34" spans="1:14" s="1" customFormat="1" x14ac:dyDescent="0.2">
      <c r="A34" s="1" t="s">
        <v>12</v>
      </c>
      <c r="C34" s="14" t="s">
        <v>1</v>
      </c>
      <c r="D34" s="2"/>
      <c r="E34" s="8"/>
      <c r="F34" s="17"/>
      <c r="G34" s="17"/>
      <c r="H34" s="34"/>
      <c r="I34" s="17"/>
      <c r="J34" s="17"/>
      <c r="K34" s="16"/>
      <c r="L34" s="17"/>
      <c r="M34" s="17"/>
      <c r="N34" s="16"/>
    </row>
    <row r="35" spans="1:14" x14ac:dyDescent="0.2">
      <c r="A35" t="s">
        <v>1</v>
      </c>
      <c r="C35" t="s">
        <v>13</v>
      </c>
      <c r="D35" s="2">
        <v>250</v>
      </c>
      <c r="E35" s="38">
        <v>550</v>
      </c>
      <c r="F35" s="17">
        <f>+E35*D35</f>
        <v>137500</v>
      </c>
      <c r="I35" s="17">
        <v>133750</v>
      </c>
      <c r="L35" s="22">
        <v>129918.55</v>
      </c>
      <c r="M35" s="15"/>
    </row>
    <row r="36" spans="1:14" x14ac:dyDescent="0.2">
      <c r="B36">
        <v>331</v>
      </c>
      <c r="C36" s="11" t="s">
        <v>55</v>
      </c>
      <c r="D36" s="2">
        <v>0</v>
      </c>
      <c r="E36" s="8">
        <v>0</v>
      </c>
      <c r="F36" s="17">
        <f>+E36*D36</f>
        <v>0</v>
      </c>
      <c r="I36" s="17">
        <v>0</v>
      </c>
      <c r="L36" s="17">
        <v>3950</v>
      </c>
      <c r="M36" s="17"/>
    </row>
    <row r="37" spans="1:14" x14ac:dyDescent="0.2">
      <c r="C37" s="11" t="s">
        <v>56</v>
      </c>
      <c r="D37" s="2"/>
      <c r="E37" s="8"/>
      <c r="F37" s="17">
        <v>1000</v>
      </c>
      <c r="I37" s="17">
        <v>0</v>
      </c>
      <c r="L37" s="17">
        <v>0</v>
      </c>
      <c r="M37" s="17"/>
    </row>
    <row r="38" spans="1:14" x14ac:dyDescent="0.2">
      <c r="C38" t="s">
        <v>52</v>
      </c>
      <c r="D38" s="2"/>
      <c r="E38" s="8"/>
      <c r="F38" s="10">
        <v>2500</v>
      </c>
      <c r="I38" s="10">
        <v>2500</v>
      </c>
      <c r="L38" s="10"/>
      <c r="M38" s="17"/>
    </row>
    <row r="39" spans="1:14" x14ac:dyDescent="0.2">
      <c r="B39">
        <v>332</v>
      </c>
      <c r="D39" s="2"/>
      <c r="E39" s="8"/>
      <c r="G39" s="22">
        <f>+F38+F35+F36+F37</f>
        <v>141000</v>
      </c>
      <c r="J39" s="22">
        <v>136250</v>
      </c>
      <c r="L39" s="17"/>
      <c r="M39" s="22">
        <v>133868.54999999999</v>
      </c>
    </row>
    <row r="40" spans="1:14" x14ac:dyDescent="0.2">
      <c r="B40" t="s">
        <v>2</v>
      </c>
      <c r="C40" s="14" t="s">
        <v>3</v>
      </c>
      <c r="D40" s="2"/>
      <c r="E40" s="8"/>
      <c r="L40" s="17"/>
    </row>
    <row r="41" spans="1:14" x14ac:dyDescent="0.2">
      <c r="A41" t="s">
        <v>3</v>
      </c>
      <c r="C41" s="11" t="s">
        <v>4</v>
      </c>
      <c r="D41" s="2"/>
      <c r="E41" s="8"/>
      <c r="F41" s="17">
        <v>-3500</v>
      </c>
      <c r="I41" s="17">
        <v>-2500</v>
      </c>
      <c r="L41" s="17">
        <v>-2500</v>
      </c>
      <c r="M41" s="17"/>
    </row>
    <row r="42" spans="1:14" x14ac:dyDescent="0.2">
      <c r="B42">
        <v>341</v>
      </c>
      <c r="C42" s="11" t="s">
        <v>5</v>
      </c>
      <c r="D42" s="2"/>
      <c r="E42" s="8"/>
      <c r="F42" s="17">
        <v>-90</v>
      </c>
      <c r="I42" s="17">
        <v>-90</v>
      </c>
      <c r="L42" s="17">
        <v>-20.36</v>
      </c>
      <c r="M42" s="17"/>
    </row>
    <row r="43" spans="1:14" x14ac:dyDescent="0.2">
      <c r="B43">
        <v>342</v>
      </c>
      <c r="C43" s="11" t="s">
        <v>71</v>
      </c>
      <c r="D43" s="2"/>
      <c r="E43" s="8"/>
      <c r="F43" s="17">
        <v>-2000</v>
      </c>
      <c r="I43" s="17">
        <v>-2000</v>
      </c>
      <c r="L43" s="17">
        <v>0</v>
      </c>
      <c r="M43" s="17"/>
    </row>
    <row r="44" spans="1:14" x14ac:dyDescent="0.2">
      <c r="B44">
        <v>343</v>
      </c>
      <c r="C44" s="11" t="s">
        <v>70</v>
      </c>
      <c r="D44" s="2"/>
      <c r="E44" s="8"/>
      <c r="F44" s="17">
        <v>-26000</v>
      </c>
      <c r="I44" s="17">
        <v>-24000</v>
      </c>
      <c r="L44" s="17">
        <v>-26240.33</v>
      </c>
      <c r="M44" s="17"/>
    </row>
    <row r="45" spans="1:14" x14ac:dyDescent="0.2">
      <c r="B45">
        <v>344</v>
      </c>
      <c r="C45" t="s">
        <v>48</v>
      </c>
      <c r="D45" s="2">
        <v>275</v>
      </c>
      <c r="E45" s="8">
        <v>240</v>
      </c>
      <c r="F45" s="17">
        <f>-E45*D45</f>
        <v>-66000</v>
      </c>
      <c r="I45" s="17">
        <v>-63250</v>
      </c>
      <c r="L45" s="17">
        <v>-74169.5</v>
      </c>
      <c r="M45" s="17"/>
    </row>
    <row r="46" spans="1:14" x14ac:dyDescent="0.2">
      <c r="B46">
        <v>345</v>
      </c>
      <c r="C46" t="s">
        <v>49</v>
      </c>
      <c r="D46" s="2"/>
      <c r="E46" s="8"/>
      <c r="L46" s="17">
        <v>-4559.21</v>
      </c>
      <c r="M46" s="17"/>
    </row>
    <row r="47" spans="1:14" x14ac:dyDescent="0.2">
      <c r="B47">
        <v>346</v>
      </c>
      <c r="C47" t="s">
        <v>50</v>
      </c>
      <c r="D47" s="2"/>
      <c r="E47" s="8"/>
      <c r="F47" s="17">
        <v>-2000</v>
      </c>
      <c r="I47" s="17">
        <v>-2000</v>
      </c>
      <c r="L47" s="12">
        <v>-13129.95</v>
      </c>
      <c r="M47" s="17"/>
    </row>
    <row r="48" spans="1:14" x14ac:dyDescent="0.2">
      <c r="B48">
        <v>347</v>
      </c>
      <c r="C48" t="s">
        <v>15</v>
      </c>
      <c r="D48" s="2"/>
      <c r="E48" s="8"/>
      <c r="F48" s="12">
        <v>-12200</v>
      </c>
      <c r="I48" s="17">
        <v>-12200</v>
      </c>
      <c r="L48" s="12">
        <v>0</v>
      </c>
      <c r="M48" s="12"/>
    </row>
    <row r="49" spans="1:14" x14ac:dyDescent="0.2">
      <c r="B49">
        <v>348</v>
      </c>
      <c r="C49" t="s">
        <v>64</v>
      </c>
      <c r="D49" s="2"/>
      <c r="E49" s="8"/>
      <c r="F49" s="12">
        <v>-300</v>
      </c>
      <c r="I49" s="17">
        <v>-300</v>
      </c>
      <c r="L49" s="25">
        <v>0</v>
      </c>
      <c r="M49" s="12"/>
    </row>
    <row r="50" spans="1:14" x14ac:dyDescent="0.2">
      <c r="B50" t="s">
        <v>8</v>
      </c>
      <c r="C50" s="11" t="s">
        <v>69</v>
      </c>
      <c r="D50" s="2"/>
      <c r="E50" s="8"/>
      <c r="F50" s="10">
        <v>-1000</v>
      </c>
      <c r="I50" s="10">
        <v>-3000</v>
      </c>
      <c r="L50" s="10"/>
      <c r="N50" s="19"/>
    </row>
    <row r="51" spans="1:14" x14ac:dyDescent="0.2">
      <c r="B51" t="s">
        <v>9</v>
      </c>
      <c r="D51" s="2"/>
      <c r="E51" s="8"/>
      <c r="G51" s="10">
        <f>SUM(F41:F50)</f>
        <v>-113090</v>
      </c>
      <c r="H51" s="35"/>
      <c r="I51" s="12"/>
      <c r="J51" s="10">
        <v>-109340</v>
      </c>
      <c r="L51" s="17"/>
      <c r="M51" s="24">
        <v>-120619.35</v>
      </c>
      <c r="N51" s="16"/>
    </row>
    <row r="52" spans="1:14" x14ac:dyDescent="0.2">
      <c r="C52" s="11" t="s">
        <v>65</v>
      </c>
      <c r="D52" s="2"/>
      <c r="E52" s="8"/>
      <c r="G52" s="15">
        <f>+G51+G39</f>
        <v>27910</v>
      </c>
      <c r="H52" s="33"/>
      <c r="I52" s="15"/>
      <c r="J52" s="15">
        <v>26910</v>
      </c>
      <c r="L52" s="15"/>
      <c r="M52" s="20">
        <v>13249.199999999983</v>
      </c>
    </row>
    <row r="53" spans="1:14" s="1" customFormat="1" x14ac:dyDescent="0.2">
      <c r="A53" s="1" t="s">
        <v>16</v>
      </c>
      <c r="C53" s="1" t="s">
        <v>61</v>
      </c>
      <c r="E53" s="9"/>
      <c r="F53" s="15"/>
      <c r="G53" s="15"/>
      <c r="H53" s="33"/>
      <c r="I53" s="15"/>
      <c r="J53" s="15"/>
      <c r="K53" s="16"/>
      <c r="L53" s="32" t="s">
        <v>77</v>
      </c>
      <c r="M53" s="12"/>
      <c r="N53" s="16"/>
    </row>
    <row r="54" spans="1:14" x14ac:dyDescent="0.2">
      <c r="B54">
        <v>351</v>
      </c>
      <c r="C54" s="14" t="s">
        <v>1</v>
      </c>
      <c r="D54" s="2"/>
      <c r="E54" s="8"/>
      <c r="L54" s="28"/>
      <c r="M54" s="28"/>
    </row>
    <row r="55" spans="1:14" x14ac:dyDescent="0.2">
      <c r="B55">
        <v>352</v>
      </c>
      <c r="C55" t="s">
        <v>32</v>
      </c>
      <c r="D55" s="2"/>
      <c r="E55" s="8"/>
      <c r="F55" s="17">
        <v>0</v>
      </c>
      <c r="I55" s="17">
        <v>0</v>
      </c>
      <c r="L55" s="30">
        <v>0</v>
      </c>
      <c r="M55" s="28"/>
    </row>
    <row r="56" spans="1:14" x14ac:dyDescent="0.2">
      <c r="B56" t="s">
        <v>2</v>
      </c>
      <c r="C56" t="s">
        <v>33</v>
      </c>
      <c r="D56" s="2"/>
      <c r="E56" s="6"/>
      <c r="F56" s="10">
        <v>0</v>
      </c>
      <c r="I56" s="10">
        <v>0</v>
      </c>
      <c r="L56" s="31">
        <v>0</v>
      </c>
      <c r="M56" s="28"/>
    </row>
    <row r="57" spans="1:14" x14ac:dyDescent="0.2">
      <c r="A57" t="s">
        <v>3</v>
      </c>
      <c r="D57" s="2"/>
      <c r="E57" s="6"/>
      <c r="G57" s="17">
        <f>+F56+F55</f>
        <v>0</v>
      </c>
      <c r="J57" s="17">
        <v>0</v>
      </c>
      <c r="L57" s="28"/>
      <c r="M57" s="28">
        <v>0</v>
      </c>
    </row>
    <row r="58" spans="1:14" x14ac:dyDescent="0.2">
      <c r="B58">
        <v>364</v>
      </c>
      <c r="C58" s="14" t="s">
        <v>3</v>
      </c>
      <c r="D58" s="2"/>
      <c r="E58" s="6"/>
      <c r="L58" s="28"/>
      <c r="M58" s="28"/>
    </row>
    <row r="59" spans="1:14" x14ac:dyDescent="0.2">
      <c r="B59">
        <v>365</v>
      </c>
      <c r="C59" t="s">
        <v>42</v>
      </c>
      <c r="D59" s="2"/>
      <c r="E59" s="6"/>
      <c r="F59" s="17">
        <v>0</v>
      </c>
      <c r="I59" s="17">
        <v>0</v>
      </c>
      <c r="L59" s="30">
        <v>0</v>
      </c>
      <c r="M59" s="28"/>
    </row>
    <row r="60" spans="1:14" ht="14.25" customHeight="1" x14ac:dyDescent="0.2">
      <c r="B60" t="s">
        <v>8</v>
      </c>
      <c r="C60" t="s">
        <v>11</v>
      </c>
      <c r="D60" s="2"/>
      <c r="E60" s="6"/>
      <c r="F60" s="10">
        <v>-1500</v>
      </c>
      <c r="I60" s="10">
        <v>-1500</v>
      </c>
      <c r="L60" s="31">
        <v>-1668.6</v>
      </c>
      <c r="M60" s="29"/>
      <c r="N60" s="19"/>
    </row>
    <row r="61" spans="1:14" x14ac:dyDescent="0.2">
      <c r="B61" t="s">
        <v>9</v>
      </c>
      <c r="D61" s="2"/>
      <c r="E61" s="6"/>
      <c r="G61" s="10">
        <f>+SUM(F59:F60)</f>
        <v>-1500</v>
      </c>
      <c r="H61" s="35"/>
      <c r="I61" s="12"/>
      <c r="J61" s="10">
        <v>-1500</v>
      </c>
      <c r="L61" s="28"/>
      <c r="M61" s="31">
        <v>-1668.6</v>
      </c>
      <c r="N61" s="16"/>
    </row>
    <row r="62" spans="1:14" x14ac:dyDescent="0.2">
      <c r="C62" s="11" t="s">
        <v>65</v>
      </c>
      <c r="D62" s="2"/>
      <c r="E62" s="6"/>
      <c r="G62" s="15">
        <f>+G61+G57</f>
        <v>-1500</v>
      </c>
      <c r="H62" s="33"/>
      <c r="I62" s="15"/>
      <c r="J62" s="15">
        <v>-1500</v>
      </c>
      <c r="L62" s="28"/>
      <c r="M62" s="29">
        <v>-1668.6</v>
      </c>
    </row>
    <row r="63" spans="1:14" s="1" customFormat="1" x14ac:dyDescent="0.2">
      <c r="A63" s="1" t="s">
        <v>35</v>
      </c>
      <c r="C63" s="11" t="s">
        <v>65</v>
      </c>
      <c r="D63" s="2"/>
      <c r="E63" s="6"/>
      <c r="F63" s="17"/>
      <c r="G63" s="17"/>
      <c r="H63" s="34"/>
      <c r="I63" s="17"/>
      <c r="J63" s="17"/>
      <c r="K63" s="16"/>
      <c r="L63" s="28"/>
      <c r="M63" s="28"/>
      <c r="N63" s="16"/>
    </row>
    <row r="64" spans="1:14" ht="12.75" customHeight="1" x14ac:dyDescent="0.2">
      <c r="A64" t="s">
        <v>1</v>
      </c>
      <c r="C64" s="1" t="s">
        <v>62</v>
      </c>
      <c r="D64" s="1"/>
      <c r="E64" s="7"/>
      <c r="F64" s="15"/>
      <c r="G64" s="15"/>
      <c r="H64" s="33"/>
      <c r="I64" s="15"/>
      <c r="J64" s="15"/>
      <c r="L64" s="12" t="s">
        <v>74</v>
      </c>
      <c r="M64" s="12"/>
    </row>
    <row r="65" spans="1:14" ht="15" x14ac:dyDescent="0.25">
      <c r="B65">
        <v>371</v>
      </c>
      <c r="C65" s="14" t="s">
        <v>1</v>
      </c>
      <c r="D65" s="2"/>
      <c r="E65" s="6"/>
      <c r="L65" s="12"/>
      <c r="M65" s="23"/>
    </row>
    <row r="66" spans="1:14" ht="15" x14ac:dyDescent="0.25">
      <c r="B66" t="s">
        <v>2</v>
      </c>
      <c r="C66" t="s">
        <v>36</v>
      </c>
      <c r="D66" s="2"/>
      <c r="E66" s="6"/>
      <c r="F66" s="10">
        <v>2000</v>
      </c>
      <c r="I66" s="10">
        <v>2000</v>
      </c>
      <c r="L66" s="10">
        <v>3507</v>
      </c>
      <c r="M66" s="23"/>
    </row>
    <row r="67" spans="1:14" x14ac:dyDescent="0.2">
      <c r="A67" t="s">
        <v>3</v>
      </c>
      <c r="D67" s="2"/>
      <c r="E67" s="6"/>
      <c r="G67" s="17">
        <f>+F66</f>
        <v>2000</v>
      </c>
      <c r="J67" s="17">
        <v>2000</v>
      </c>
      <c r="L67" s="17"/>
      <c r="M67" s="32">
        <v>3507</v>
      </c>
    </row>
    <row r="68" spans="1:14" x14ac:dyDescent="0.2">
      <c r="B68">
        <v>381</v>
      </c>
      <c r="C68" s="14" t="s">
        <v>3</v>
      </c>
      <c r="D68" s="2"/>
      <c r="E68" s="6"/>
      <c r="L68" s="17"/>
      <c r="M68" s="15"/>
    </row>
    <row r="69" spans="1:14" x14ac:dyDescent="0.2">
      <c r="B69">
        <v>382</v>
      </c>
      <c r="C69" t="s">
        <v>37</v>
      </c>
      <c r="D69" s="2"/>
      <c r="E69" s="6"/>
      <c r="F69" s="17">
        <v>0</v>
      </c>
      <c r="I69" s="17">
        <v>0</v>
      </c>
      <c r="L69" s="17">
        <v>0</v>
      </c>
      <c r="M69" s="17"/>
    </row>
    <row r="70" spans="1:14" x14ac:dyDescent="0.2">
      <c r="B70">
        <v>383</v>
      </c>
      <c r="C70" t="s">
        <v>5</v>
      </c>
      <c r="D70" s="2"/>
      <c r="E70" s="6"/>
      <c r="F70" s="17">
        <v>0</v>
      </c>
      <c r="I70" s="17">
        <v>0</v>
      </c>
      <c r="L70" s="17">
        <v>0</v>
      </c>
      <c r="M70" s="15"/>
    </row>
    <row r="71" spans="1:14" x14ac:dyDescent="0.2">
      <c r="B71" t="s">
        <v>8</v>
      </c>
      <c r="C71" t="s">
        <v>38</v>
      </c>
      <c r="D71" s="2"/>
      <c r="E71" s="6"/>
      <c r="F71" s="10">
        <v>-3000</v>
      </c>
      <c r="I71" s="10">
        <v>-3000</v>
      </c>
      <c r="L71" s="10">
        <v>-3797.9</v>
      </c>
      <c r="M71" s="17"/>
      <c r="N71" s="19"/>
    </row>
    <row r="72" spans="1:14" x14ac:dyDescent="0.2">
      <c r="B72" t="s">
        <v>39</v>
      </c>
      <c r="D72" s="2"/>
      <c r="E72" s="6"/>
      <c r="G72" s="10">
        <f>+SUM(F69:F71)</f>
        <v>-3000</v>
      </c>
      <c r="H72" s="35"/>
      <c r="I72" s="12"/>
      <c r="J72" s="10">
        <v>-3000</v>
      </c>
      <c r="L72" s="12"/>
      <c r="M72" s="24">
        <v>-3797.9</v>
      </c>
      <c r="N72" s="16"/>
    </row>
    <row r="73" spans="1:14" x14ac:dyDescent="0.2">
      <c r="D73" s="2"/>
      <c r="E73" s="6"/>
      <c r="G73" s="15">
        <f>+G72+G67</f>
        <v>-1000</v>
      </c>
      <c r="H73" s="33"/>
      <c r="I73" s="15"/>
      <c r="J73" s="15">
        <v>-1000</v>
      </c>
      <c r="L73" s="15"/>
      <c r="M73" s="15">
        <v>-290.90000000000009</v>
      </c>
    </row>
    <row r="74" spans="1:14" x14ac:dyDescent="0.2">
      <c r="B74" s="1" t="s">
        <v>19</v>
      </c>
      <c r="D74" s="2"/>
      <c r="E74" s="6"/>
      <c r="L74" s="15"/>
      <c r="M74" s="15"/>
      <c r="N74" s="16"/>
    </row>
    <row r="75" spans="1:14" x14ac:dyDescent="0.2">
      <c r="C75" s="1" t="s">
        <v>72</v>
      </c>
      <c r="D75" s="3"/>
      <c r="E75" s="7"/>
      <c r="G75" s="15">
        <f>+G73+G62+G52+G31+G18</f>
        <v>-68130.399999999994</v>
      </c>
      <c r="H75" s="33"/>
      <c r="I75" s="15"/>
      <c r="J75" s="15">
        <v>-47356.6</v>
      </c>
      <c r="L75" s="30"/>
      <c r="M75" s="15">
        <v>-32944.01</v>
      </c>
    </row>
    <row r="76" spans="1:14" x14ac:dyDescent="0.2">
      <c r="D76" s="2"/>
      <c r="E76" s="6"/>
      <c r="L76" s="30"/>
      <c r="M76" s="17"/>
    </row>
    <row r="77" spans="1:14" x14ac:dyDescent="0.2">
      <c r="C77" s="1"/>
      <c r="D77" s="2"/>
      <c r="E77" s="6"/>
      <c r="G77" s="15"/>
      <c r="H77" s="33"/>
      <c r="I77" s="15"/>
      <c r="J77" s="15"/>
      <c r="L77" s="30"/>
      <c r="M77" s="17"/>
    </row>
    <row r="78" spans="1:14" s="1" customFormat="1" x14ac:dyDescent="0.2">
      <c r="C78" s="1" t="s">
        <v>66</v>
      </c>
      <c r="D78" s="3"/>
      <c r="E78" s="7"/>
      <c r="F78" s="15"/>
      <c r="G78" s="15"/>
      <c r="H78" s="33"/>
      <c r="I78" s="15"/>
      <c r="J78" s="15"/>
      <c r="K78" s="16"/>
      <c r="L78" s="12" t="s">
        <v>75</v>
      </c>
      <c r="M78" s="17"/>
      <c r="N78" s="16"/>
    </row>
    <row r="79" spans="1:14" s="1" customFormat="1" x14ac:dyDescent="0.2">
      <c r="C79" s="1" t="s">
        <v>67</v>
      </c>
      <c r="D79" s="2"/>
      <c r="E79" s="6"/>
      <c r="F79" s="17"/>
      <c r="G79" s="17"/>
      <c r="H79" s="34"/>
      <c r="I79" s="17"/>
      <c r="J79" s="17"/>
      <c r="K79" s="16"/>
      <c r="L79" s="12"/>
      <c r="M79" s="17"/>
      <c r="N79" s="16"/>
    </row>
    <row r="80" spans="1:14" x14ac:dyDescent="0.2">
      <c r="B80">
        <v>402</v>
      </c>
      <c r="C80" t="s">
        <v>17</v>
      </c>
      <c r="D80" s="2">
        <v>395</v>
      </c>
      <c r="E80" s="37">
        <v>30</v>
      </c>
      <c r="F80" s="17">
        <f>+E80*D80</f>
        <v>11850</v>
      </c>
      <c r="I80" s="17">
        <v>9875</v>
      </c>
      <c r="L80" s="21">
        <v>9835</v>
      </c>
    </row>
    <row r="81" spans="1:14" x14ac:dyDescent="0.2">
      <c r="B81">
        <v>403</v>
      </c>
      <c r="C81" t="s">
        <v>43</v>
      </c>
      <c r="D81" s="2">
        <v>12</v>
      </c>
      <c r="E81" s="37">
        <v>15</v>
      </c>
      <c r="F81" s="17">
        <f>+E81*D81</f>
        <v>180</v>
      </c>
      <c r="I81" s="17">
        <v>120</v>
      </c>
      <c r="L81" s="25">
        <v>375</v>
      </c>
    </row>
    <row r="82" spans="1:14" x14ac:dyDescent="0.2">
      <c r="B82" t="s">
        <v>2</v>
      </c>
      <c r="C82" t="s">
        <v>18</v>
      </c>
      <c r="D82" s="2">
        <v>97</v>
      </c>
      <c r="E82" s="37">
        <v>300</v>
      </c>
      <c r="F82" s="10">
        <f>+E82*D82</f>
        <v>29100</v>
      </c>
      <c r="I82" s="10">
        <v>21825</v>
      </c>
      <c r="L82" s="26">
        <v>22725</v>
      </c>
      <c r="N82" s="16"/>
    </row>
    <row r="83" spans="1:14" x14ac:dyDescent="0.2">
      <c r="D83" s="2"/>
      <c r="E83" s="6"/>
      <c r="G83" s="22">
        <f>+F82+F81+F80</f>
        <v>41130</v>
      </c>
      <c r="H83" s="36"/>
      <c r="I83" s="22"/>
      <c r="J83" s="22">
        <v>31820</v>
      </c>
      <c r="L83" s="21"/>
      <c r="M83" s="25">
        <v>32935</v>
      </c>
    </row>
    <row r="84" spans="1:14" s="1" customFormat="1" x14ac:dyDescent="0.2">
      <c r="A84" s="1" t="s">
        <v>20</v>
      </c>
      <c r="C84" s="14" t="s">
        <v>1</v>
      </c>
      <c r="D84" s="2"/>
      <c r="E84" s="6"/>
      <c r="F84" s="17"/>
      <c r="G84" s="17"/>
      <c r="H84" s="34"/>
      <c r="I84" s="17"/>
      <c r="J84" s="17"/>
      <c r="K84" s="16"/>
      <c r="L84" s="21"/>
      <c r="M84" s="25"/>
      <c r="N84" s="16"/>
    </row>
    <row r="85" spans="1:14" x14ac:dyDescent="0.2">
      <c r="A85" t="s">
        <v>1</v>
      </c>
      <c r="C85" t="s">
        <v>21</v>
      </c>
      <c r="D85" s="2"/>
      <c r="E85" s="6"/>
      <c r="F85" s="17">
        <v>0</v>
      </c>
      <c r="I85" s="17">
        <v>0</v>
      </c>
      <c r="L85" s="17">
        <v>0</v>
      </c>
      <c r="M85" s="15"/>
    </row>
    <row r="86" spans="1:14" x14ac:dyDescent="0.2">
      <c r="B86">
        <v>502</v>
      </c>
      <c r="C86" t="s">
        <v>51</v>
      </c>
      <c r="D86" s="2"/>
      <c r="E86" s="6"/>
      <c r="F86" s="17">
        <v>0</v>
      </c>
      <c r="I86" s="17">
        <v>0</v>
      </c>
    </row>
    <row r="87" spans="1:14" x14ac:dyDescent="0.2">
      <c r="B87">
        <v>503</v>
      </c>
      <c r="C87" t="s">
        <v>22</v>
      </c>
      <c r="D87" s="2"/>
      <c r="E87" s="6"/>
      <c r="F87" s="17">
        <v>25</v>
      </c>
      <c r="I87" s="17">
        <v>25</v>
      </c>
      <c r="L87" s="25">
        <v>0</v>
      </c>
      <c r="M87" s="15"/>
    </row>
    <row r="88" spans="1:14" x14ac:dyDescent="0.2">
      <c r="B88" t="s">
        <v>2</v>
      </c>
      <c r="C88" t="s">
        <v>23</v>
      </c>
      <c r="D88" s="2"/>
      <c r="E88" s="6"/>
      <c r="F88" s="10">
        <v>0</v>
      </c>
      <c r="I88" s="10">
        <v>0</v>
      </c>
      <c r="L88" s="26">
        <v>1.31</v>
      </c>
      <c r="M88" s="15"/>
    </row>
    <row r="89" spans="1:14" x14ac:dyDescent="0.2">
      <c r="A89" t="s">
        <v>3</v>
      </c>
      <c r="D89" s="2"/>
      <c r="E89" s="6"/>
      <c r="G89" s="17">
        <f>+F88+F87+F85+F86</f>
        <v>25</v>
      </c>
      <c r="J89" s="17">
        <v>25</v>
      </c>
      <c r="M89" s="25">
        <v>1.31</v>
      </c>
    </row>
    <row r="90" spans="1:14" x14ac:dyDescent="0.2">
      <c r="B90">
        <v>511</v>
      </c>
      <c r="C90" s="14" t="s">
        <v>3</v>
      </c>
      <c r="D90" s="2"/>
      <c r="E90" s="6"/>
    </row>
    <row r="91" spans="1:14" x14ac:dyDescent="0.2">
      <c r="B91">
        <v>512</v>
      </c>
      <c r="C91" t="s">
        <v>24</v>
      </c>
      <c r="D91" s="13">
        <v>12</v>
      </c>
      <c r="E91" s="8">
        <v>22</v>
      </c>
      <c r="F91" s="17">
        <f>-E91*D91</f>
        <v>-264</v>
      </c>
      <c r="I91" s="17">
        <v>-264</v>
      </c>
      <c r="L91" s="25">
        <v>-310</v>
      </c>
      <c r="M91" s="27"/>
    </row>
    <row r="92" spans="1:14" x14ac:dyDescent="0.2">
      <c r="B92">
        <v>513</v>
      </c>
      <c r="C92" t="s">
        <v>44</v>
      </c>
      <c r="D92" s="2"/>
      <c r="E92" s="6"/>
      <c r="F92" s="17">
        <v>0</v>
      </c>
      <c r="I92" s="17">
        <v>0</v>
      </c>
      <c r="L92" s="21">
        <v>0</v>
      </c>
    </row>
    <row r="93" spans="1:14" x14ac:dyDescent="0.2">
      <c r="B93" t="s">
        <v>8</v>
      </c>
      <c r="C93" t="s">
        <v>25</v>
      </c>
      <c r="D93" s="2"/>
      <c r="E93" s="6"/>
      <c r="F93" s="10">
        <v>-60</v>
      </c>
      <c r="I93" s="10">
        <v>-60</v>
      </c>
      <c r="L93" s="26">
        <v>-39.799999999999997</v>
      </c>
      <c r="M93" s="21"/>
      <c r="N93" s="19"/>
    </row>
    <row r="94" spans="1:14" x14ac:dyDescent="0.2">
      <c r="B94" t="s">
        <v>26</v>
      </c>
      <c r="D94" s="2"/>
      <c r="E94" s="6"/>
      <c r="G94" s="10">
        <f>+F93+F92+F91</f>
        <v>-324</v>
      </c>
      <c r="H94" s="35"/>
      <c r="I94" s="12"/>
      <c r="J94" s="10">
        <v>-324</v>
      </c>
      <c r="M94" s="26">
        <v>-349.8</v>
      </c>
      <c r="N94" s="16"/>
    </row>
    <row r="95" spans="1:14" ht="13.5" customHeight="1" x14ac:dyDescent="0.2">
      <c r="D95" s="2"/>
      <c r="E95" s="6"/>
      <c r="G95" s="15">
        <f>+G94+G89</f>
        <v>-299</v>
      </c>
      <c r="H95" s="36"/>
      <c r="I95" s="22"/>
      <c r="J95" s="15">
        <v>-299</v>
      </c>
      <c r="M95" s="27">
        <v>-348.49</v>
      </c>
    </row>
    <row r="96" spans="1:14" x14ac:dyDescent="0.2">
      <c r="B96" t="s">
        <v>45</v>
      </c>
      <c r="D96" s="2"/>
      <c r="E96" s="6"/>
      <c r="N96" s="16"/>
    </row>
    <row r="97" spans="2:14" ht="13.5" customHeight="1" x14ac:dyDescent="0.2">
      <c r="D97" s="2"/>
      <c r="E97" s="6"/>
      <c r="G97" s="15">
        <f>+G95+G83</f>
        <v>40831</v>
      </c>
      <c r="H97" s="33"/>
      <c r="I97" s="15"/>
      <c r="J97" s="15">
        <v>31521</v>
      </c>
      <c r="M97" s="27">
        <v>32586.51</v>
      </c>
    </row>
    <row r="98" spans="2:14" x14ac:dyDescent="0.2">
      <c r="B98" t="s">
        <v>27</v>
      </c>
      <c r="D98" s="2"/>
      <c r="E98" s="6"/>
      <c r="N98" s="16"/>
    </row>
    <row r="99" spans="2:14" ht="13.5" customHeight="1" x14ac:dyDescent="0.2">
      <c r="C99" s="11" t="s">
        <v>68</v>
      </c>
      <c r="D99" s="2"/>
      <c r="E99" s="6"/>
      <c r="G99" s="15">
        <f>+G97+G75</f>
        <v>-27299.399999999994</v>
      </c>
      <c r="H99" s="33"/>
      <c r="I99" s="15"/>
      <c r="J99" s="15">
        <v>-15835.599999999999</v>
      </c>
      <c r="M99" s="27">
        <v>-13639.320000000018</v>
      </c>
    </row>
    <row r="100" spans="2:14" x14ac:dyDescent="0.2">
      <c r="B100" t="s">
        <v>28</v>
      </c>
      <c r="D100" s="2"/>
      <c r="E100" s="6"/>
      <c r="G100" s="15"/>
      <c r="H100" s="33"/>
      <c r="I100" s="15"/>
      <c r="J100" s="15"/>
    </row>
    <row r="101" spans="2:14" x14ac:dyDescent="0.2">
      <c r="C101" t="s">
        <v>29</v>
      </c>
      <c r="D101" s="2"/>
      <c r="E101" s="6"/>
      <c r="M101" s="27"/>
    </row>
    <row r="102" spans="2:14" x14ac:dyDescent="0.2">
      <c r="D102" s="2"/>
      <c r="E102" s="6"/>
      <c r="G102" s="15"/>
      <c r="H102" s="33"/>
      <c r="I102" s="15"/>
      <c r="J102" s="15"/>
    </row>
    <row r="103" spans="2:14" x14ac:dyDescent="0.2">
      <c r="C103" s="11" t="s">
        <v>27</v>
      </c>
      <c r="D103" s="2"/>
      <c r="E103" s="6"/>
      <c r="G103" s="15">
        <f>+G99+G101</f>
        <v>-27299.399999999994</v>
      </c>
      <c r="H103" s="33"/>
      <c r="I103" s="15"/>
      <c r="J103" s="15">
        <v>-15835.599999999999</v>
      </c>
      <c r="M103" s="27">
        <v>-13639.320000000018</v>
      </c>
    </row>
    <row r="104" spans="2:14" x14ac:dyDescent="0.2">
      <c r="D104" s="2"/>
      <c r="E104" s="6"/>
      <c r="G104" s="15"/>
      <c r="H104" s="33"/>
      <c r="I104" s="15"/>
      <c r="J104" s="15"/>
    </row>
    <row r="105" spans="2:14" x14ac:dyDescent="0.2">
      <c r="D105" s="2"/>
      <c r="E105" s="6"/>
    </row>
    <row r="106" spans="2:14" x14ac:dyDescent="0.2">
      <c r="B106">
        <v>601</v>
      </c>
      <c r="D106" s="2"/>
      <c r="E106" s="6"/>
    </row>
    <row r="107" spans="2:14" ht="9" customHeight="1" x14ac:dyDescent="0.2"/>
    <row r="108" spans="2:14" x14ac:dyDescent="0.2">
      <c r="B108" s="1" t="s">
        <v>30</v>
      </c>
      <c r="D108" s="2"/>
      <c r="E108" s="6"/>
      <c r="N108" s="16"/>
    </row>
    <row r="109" spans="2:14" x14ac:dyDescent="0.2">
      <c r="D109" s="2"/>
      <c r="E109" s="6"/>
    </row>
  </sheetData>
  <phoneticPr fontId="2" type="noConversion"/>
  <pageMargins left="0.57999999999999996" right="0.75" top="0.37" bottom="0.16" header="0.17" footer="0.26"/>
  <pageSetup paperSize="9" scale="84" fitToWidth="2" orientation="landscape" horizontalDpi="300" verticalDpi="300" r:id="rId1"/>
  <headerFooter alignWithMargins="0">
    <oddHeader>&amp;CSivu &amp;P</oddHeader>
  </headerFooter>
  <rowBreaks count="1" manualBreakCount="1">
    <brk id="52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28" sqref="C28"/>
    </sheetView>
  </sheetViews>
  <sheetFormatPr defaultRowHeight="12.75" x14ac:dyDescent="0.2"/>
  <sheetData/>
  <phoneticPr fontId="2" type="noConversion"/>
  <pageMargins left="0.75" right="0.75" top="1" bottom="1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2</vt:i4>
      </vt:variant>
      <vt:variant>
        <vt:lpstr>Nimetyt alueet</vt:lpstr>
      </vt:variant>
      <vt:variant>
        <vt:i4>1</vt:i4>
      </vt:variant>
    </vt:vector>
  </HeadingPairs>
  <TitlesOfParts>
    <vt:vector size="3" baseType="lpstr">
      <vt:lpstr>esitetty hallitukselle</vt:lpstr>
      <vt:lpstr>Taul3</vt:lpstr>
      <vt:lpstr>'esitetty hallitukselle'!Tulostusalue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 wellman</dc:creator>
  <cp:lastModifiedBy>Moona&amp;Risto</cp:lastModifiedBy>
  <cp:lastPrinted>2019-08-26T11:35:28Z</cp:lastPrinted>
  <dcterms:created xsi:type="dcterms:W3CDTF">2010-04-27T16:32:53Z</dcterms:created>
  <dcterms:modified xsi:type="dcterms:W3CDTF">2019-09-13T09:59:35Z</dcterms:modified>
</cp:coreProperties>
</file>